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oka\Downloads\"/>
    </mc:Choice>
  </mc:AlternateContent>
  <xr:revisionPtr revIDLastSave="0" documentId="13_ncr:1_{3E30CF99-806E-4F14-B72E-6ECED995B316}" xr6:coauthVersionLast="47" xr6:coauthVersionMax="47" xr10:uidLastSave="{00000000-0000-0000-0000-000000000000}"/>
  <bookViews>
    <workbookView xWindow="-120" yWindow="-120" windowWidth="29040" windowHeight="15720" xr2:uid="{DABDCA27-5833-4733-B8C6-FBFFA72796C1}"/>
  </bookViews>
  <sheets>
    <sheet name="このファイルの使い方" sheetId="4" r:id="rId1"/>
    <sheet name="入出庫管理表" sheetId="1" r:id="rId2"/>
    <sheet name="在庫一覧＆マスタ" sheetId="2" r:id="rId3"/>
    <sheet name="ピボット(完成版）" sheetId="3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J32" i="1"/>
  <c r="D31" i="1"/>
  <c r="E31" i="1"/>
  <c r="F31" i="1"/>
  <c r="J31" i="1"/>
  <c r="D30" i="1"/>
  <c r="E30" i="1"/>
  <c r="F30" i="1"/>
  <c r="J30" i="1"/>
  <c r="D29" i="1"/>
  <c r="E29" i="1"/>
  <c r="F29" i="1"/>
  <c r="J29" i="1"/>
  <c r="D28" i="1"/>
  <c r="E28" i="1"/>
  <c r="F28" i="1"/>
  <c r="J28" i="1"/>
  <c r="D27" i="1"/>
  <c r="E27" i="1"/>
  <c r="F27" i="1"/>
  <c r="J27" i="1"/>
  <c r="D26" i="1"/>
  <c r="E26" i="1"/>
  <c r="F26" i="1"/>
  <c r="J26" i="1"/>
  <c r="D25" i="1"/>
  <c r="E25" i="1"/>
  <c r="F25" i="1"/>
  <c r="J25" i="1"/>
  <c r="D24" i="1"/>
  <c r="E24" i="1"/>
  <c r="F24" i="1"/>
  <c r="J2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4" i="1"/>
  <c r="D23" i="1"/>
  <c r="E23" i="1"/>
  <c r="F23" i="1"/>
  <c r="D22" i="1"/>
  <c r="E22" i="1"/>
  <c r="F22" i="1"/>
  <c r="D21" i="1"/>
  <c r="E21" i="1"/>
  <c r="F21" i="1"/>
  <c r="D20" i="1"/>
  <c r="E20" i="1"/>
  <c r="F20" i="1"/>
  <c r="D19" i="1"/>
  <c r="E19" i="1"/>
  <c r="F19" i="1"/>
  <c r="D18" i="1"/>
  <c r="E18" i="1"/>
  <c r="F18" i="1"/>
  <c r="D17" i="1"/>
  <c r="E17" i="1"/>
  <c r="F17" i="1"/>
  <c r="D16" i="1"/>
  <c r="E16" i="1"/>
  <c r="F16" i="1"/>
  <c r="D15" i="1"/>
  <c r="E15" i="1"/>
  <c r="F15" i="1"/>
  <c r="D14" i="1"/>
  <c r="E14" i="1"/>
  <c r="F14" i="1"/>
  <c r="F5" i="2"/>
  <c r="F6" i="2"/>
  <c r="F7" i="2"/>
  <c r="F8" i="2"/>
  <c r="F9" i="2"/>
  <c r="F10" i="2"/>
  <c r="F11" i="2"/>
  <c r="F12" i="2"/>
  <c r="F13" i="2"/>
  <c r="G5" i="2"/>
  <c r="G6" i="2"/>
  <c r="G7" i="2"/>
  <c r="G8" i="2"/>
  <c r="G9" i="2"/>
  <c r="G10" i="2"/>
  <c r="G11" i="2"/>
  <c r="G12" i="2"/>
  <c r="G13" i="2"/>
  <c r="G4" i="2"/>
  <c r="F4" i="2"/>
  <c r="D4" i="1"/>
  <c r="E4" i="1"/>
  <c r="E5" i="1"/>
  <c r="E6" i="1"/>
  <c r="E7" i="1"/>
  <c r="E8" i="1"/>
  <c r="E9" i="1"/>
  <c r="E10" i="1"/>
  <c r="E11" i="1"/>
  <c r="E12" i="1"/>
  <c r="E13" i="1"/>
  <c r="F5" i="1"/>
  <c r="F6" i="1"/>
  <c r="F7" i="1"/>
  <c r="F8" i="1"/>
  <c r="F9" i="1"/>
  <c r="F10" i="1"/>
  <c r="F11" i="1"/>
  <c r="F12" i="1"/>
  <c r="F13" i="1"/>
  <c r="D5" i="1"/>
  <c r="D6" i="1"/>
  <c r="D7" i="1"/>
  <c r="D8" i="1"/>
  <c r="D9" i="1"/>
  <c r="D10" i="1"/>
  <c r="D11" i="1"/>
  <c r="D12" i="1"/>
  <c r="D13" i="1"/>
  <c r="F4" i="1"/>
  <c r="H11" i="2" l="1"/>
  <c r="H7" i="2"/>
  <c r="H4" i="2"/>
  <c r="H10" i="2"/>
  <c r="H6" i="2"/>
  <c r="H13" i="2"/>
  <c r="H9" i="2"/>
  <c r="H5" i="2"/>
  <c r="H12" i="2"/>
  <c r="H8" i="2"/>
</calcChain>
</file>

<file path=xl/sharedStrings.xml><?xml version="1.0" encoding="utf-8"?>
<sst xmlns="http://schemas.openxmlformats.org/spreadsheetml/2006/main" count="170" uniqueCount="72">
  <si>
    <t>品名</t>
    <rPh sb="0" eb="2">
      <t>ヒンメイ</t>
    </rPh>
    <phoneticPr fontId="3"/>
  </si>
  <si>
    <t>日付</t>
    <rPh sb="0" eb="2">
      <t>ヒヅケ</t>
    </rPh>
    <phoneticPr fontId="3"/>
  </si>
  <si>
    <t>単価</t>
    <rPh sb="0" eb="2">
      <t>タンカ</t>
    </rPh>
    <phoneticPr fontId="3"/>
  </si>
  <si>
    <t>在庫数</t>
    <rPh sb="0" eb="3">
      <t>ザイコスウ</t>
    </rPh>
    <phoneticPr fontId="3"/>
  </si>
  <si>
    <t>担当者</t>
    <rPh sb="0" eb="2">
      <t>タントウ</t>
    </rPh>
    <rPh sb="2" eb="3">
      <t>シャ</t>
    </rPh>
    <phoneticPr fontId="3"/>
  </si>
  <si>
    <t>出庫先</t>
    <rPh sb="0" eb="3">
      <t>シュッコサキ</t>
    </rPh>
    <phoneticPr fontId="3"/>
  </si>
  <si>
    <t>備考</t>
    <rPh sb="0" eb="2">
      <t>ビコウ</t>
    </rPh>
    <phoneticPr fontId="3"/>
  </si>
  <si>
    <t>品番</t>
    <rPh sb="0" eb="2">
      <t>ヒンバン</t>
    </rPh>
    <phoneticPr fontId="3"/>
  </si>
  <si>
    <t>棚番</t>
    <rPh sb="0" eb="2">
      <t>タナバン</t>
    </rPh>
    <phoneticPr fontId="3"/>
  </si>
  <si>
    <t>C0005</t>
    <phoneticPr fontId="3"/>
  </si>
  <si>
    <t>エアー緩衝材1.2×42</t>
    <rPh sb="3" eb="6">
      <t>カンショウザイ</t>
    </rPh>
    <phoneticPr fontId="3"/>
  </si>
  <si>
    <t>エアー緩衝材0.3×42</t>
    <rPh sb="3" eb="6">
      <t>カンショウザイ</t>
    </rPh>
    <phoneticPr fontId="3"/>
  </si>
  <si>
    <t>A1</t>
    <phoneticPr fontId="3"/>
  </si>
  <si>
    <t>A2</t>
    <phoneticPr fontId="3"/>
  </si>
  <si>
    <t>C0006</t>
    <phoneticPr fontId="3"/>
  </si>
  <si>
    <t>ウエス1㎏</t>
    <phoneticPr fontId="3"/>
  </si>
  <si>
    <t>オイルスプレーAタイプ420ml×30本</t>
    <rPh sb="19" eb="20">
      <t>ホン</t>
    </rPh>
    <phoneticPr fontId="3"/>
  </si>
  <si>
    <t>オイルスプレーBタイプ420ml×30本</t>
    <rPh sb="19" eb="20">
      <t>ホン</t>
    </rPh>
    <phoneticPr fontId="3"/>
  </si>
  <si>
    <t>D002</t>
    <phoneticPr fontId="3"/>
  </si>
  <si>
    <t>G0003</t>
    <phoneticPr fontId="3"/>
  </si>
  <si>
    <t>A0005</t>
    <phoneticPr fontId="3"/>
  </si>
  <si>
    <t>ホッチキス針30セット</t>
    <rPh sb="5" eb="6">
      <t>ハリ</t>
    </rPh>
    <phoneticPr fontId="3"/>
  </si>
  <si>
    <t>C1</t>
    <phoneticPr fontId="3"/>
  </si>
  <si>
    <t>セロハンテープ15巻</t>
    <rPh sb="9" eb="10">
      <t>マ</t>
    </rPh>
    <phoneticPr fontId="3"/>
  </si>
  <si>
    <t>ガムテープ30巻</t>
    <rPh sb="7" eb="8">
      <t>マ</t>
    </rPh>
    <phoneticPr fontId="3"/>
  </si>
  <si>
    <t>養生テープ30巻</t>
    <rPh sb="0" eb="2">
      <t>ヨウジョウ</t>
    </rPh>
    <rPh sb="7" eb="8">
      <t>マ</t>
    </rPh>
    <phoneticPr fontId="3"/>
  </si>
  <si>
    <t>ボールペン10本</t>
    <rPh sb="7" eb="8">
      <t>ホン</t>
    </rPh>
    <phoneticPr fontId="3"/>
  </si>
  <si>
    <t>A0001</t>
    <phoneticPr fontId="3"/>
  </si>
  <si>
    <t>B0008</t>
    <phoneticPr fontId="3"/>
  </si>
  <si>
    <t>B0009</t>
    <phoneticPr fontId="3"/>
  </si>
  <si>
    <t>A0004</t>
    <phoneticPr fontId="3"/>
  </si>
  <si>
    <t>A0011</t>
    <phoneticPr fontId="3"/>
  </si>
  <si>
    <t>累計入庫</t>
    <rPh sb="0" eb="2">
      <t>ルイケイ</t>
    </rPh>
    <rPh sb="2" eb="4">
      <t>ニュウコ</t>
    </rPh>
    <phoneticPr fontId="3"/>
  </si>
  <si>
    <t>累計出庫</t>
    <rPh sb="0" eb="2">
      <t>ルイケイ</t>
    </rPh>
    <rPh sb="2" eb="4">
      <t>シュッコ</t>
    </rPh>
    <phoneticPr fontId="3"/>
  </si>
  <si>
    <t>入出庫</t>
    <rPh sb="0" eb="3">
      <t>ニュウシュッコ</t>
    </rPh>
    <phoneticPr fontId="3"/>
  </si>
  <si>
    <t>入</t>
  </si>
  <si>
    <t>入</t>
    <rPh sb="0" eb="1">
      <t>イ</t>
    </rPh>
    <phoneticPr fontId="3"/>
  </si>
  <si>
    <t>出</t>
  </si>
  <si>
    <t>田中</t>
    <rPh sb="0" eb="2">
      <t>タナカ</t>
    </rPh>
    <phoneticPr fontId="3"/>
  </si>
  <si>
    <t>山田</t>
    <rPh sb="0" eb="2">
      <t>ヤマダ</t>
    </rPh>
    <phoneticPr fontId="3"/>
  </si>
  <si>
    <t>Aライン</t>
    <phoneticPr fontId="3"/>
  </si>
  <si>
    <t>Dライン</t>
    <phoneticPr fontId="3"/>
  </si>
  <si>
    <t>伊藤</t>
    <rPh sb="0" eb="2">
      <t>イトウ</t>
    </rPh>
    <phoneticPr fontId="3"/>
  </si>
  <si>
    <t>入出庫管理表</t>
    <rPh sb="0" eb="6">
      <t>ニュウシュッコカンリヒョウ</t>
    </rPh>
    <phoneticPr fontId="3"/>
  </si>
  <si>
    <t>行ラベル</t>
  </si>
  <si>
    <t>総計</t>
  </si>
  <si>
    <t>列ラベル</t>
  </si>
  <si>
    <t>担当者</t>
    <rPh sb="0" eb="3">
      <t>タントウシャ</t>
    </rPh>
    <phoneticPr fontId="3"/>
  </si>
  <si>
    <t>在庫管理者</t>
    <rPh sb="0" eb="2">
      <t>ザイコ</t>
    </rPh>
    <rPh sb="2" eb="5">
      <t>カンリシャ</t>
    </rPh>
    <phoneticPr fontId="3"/>
  </si>
  <si>
    <t>加藤</t>
    <rPh sb="0" eb="2">
      <t>カトウ</t>
    </rPh>
    <phoneticPr fontId="3"/>
  </si>
  <si>
    <t>Bライン</t>
    <phoneticPr fontId="3"/>
  </si>
  <si>
    <t>柴田</t>
    <rPh sb="0" eb="2">
      <t>シバタ</t>
    </rPh>
    <phoneticPr fontId="3"/>
  </si>
  <si>
    <t>Cライン</t>
    <phoneticPr fontId="3"/>
  </si>
  <si>
    <t>部署</t>
    <rPh sb="0" eb="2">
      <t>ブショ</t>
    </rPh>
    <phoneticPr fontId="3"/>
  </si>
  <si>
    <t>飯田</t>
    <rPh sb="0" eb="2">
      <t>イイダ</t>
    </rPh>
    <phoneticPr fontId="3"/>
  </si>
  <si>
    <t>総務</t>
    <rPh sb="0" eb="2">
      <t>ソウム</t>
    </rPh>
    <phoneticPr fontId="3"/>
  </si>
  <si>
    <t>品名</t>
  </si>
  <si>
    <t>数</t>
    <rPh sb="0" eb="1">
      <t>カズ</t>
    </rPh>
    <phoneticPr fontId="3"/>
  </si>
  <si>
    <t>合計 / 数</t>
  </si>
  <si>
    <t>オイルスプレーBタイプ420ml×30本</t>
  </si>
  <si>
    <t>在庫一覧</t>
    <rPh sb="0" eb="2">
      <t>ザイコ</t>
    </rPh>
    <rPh sb="2" eb="4">
      <t>イチラン</t>
    </rPh>
    <phoneticPr fontId="3"/>
  </si>
  <si>
    <t>このファイルの使い方</t>
    <rPh sb="7" eb="8">
      <t>ツカ</t>
    </rPh>
    <rPh sb="9" eb="10">
      <t>カタ</t>
    </rPh>
    <phoneticPr fontId="3"/>
  </si>
  <si>
    <t>このファイルは、ピボットテーブルの作り方を練習するためのエクセルファイルです。</t>
    <rPh sb="17" eb="18">
      <t>ツク</t>
    </rPh>
    <rPh sb="19" eb="20">
      <t>カタ</t>
    </rPh>
    <rPh sb="21" eb="23">
      <t>レンシュウ</t>
    </rPh>
    <phoneticPr fontId="3"/>
  </si>
  <si>
    <t>手順を説明したページのURLは、こちらです。</t>
    <rPh sb="0" eb="2">
      <t>テジュン</t>
    </rPh>
    <rPh sb="3" eb="5">
      <t>セツメイ</t>
    </rPh>
    <phoneticPr fontId="3"/>
  </si>
  <si>
    <t>https://shikumika.com/column/excel-pivot/</t>
    <phoneticPr fontId="3"/>
  </si>
  <si>
    <t>シートの説明について</t>
    <rPh sb="4" eb="6">
      <t>セツメイ</t>
    </rPh>
    <phoneticPr fontId="3"/>
  </si>
  <si>
    <t>入出庫管理表</t>
  </si>
  <si>
    <t>手順を学ぶためにはこちらのシートを利用してください。</t>
    <rPh sb="0" eb="2">
      <t>テジュン</t>
    </rPh>
    <rPh sb="3" eb="4">
      <t>マナ</t>
    </rPh>
    <rPh sb="17" eb="19">
      <t>リヨウ</t>
    </rPh>
    <phoneticPr fontId="3"/>
  </si>
  <si>
    <t>在庫一覧＆マスタ</t>
    <phoneticPr fontId="3"/>
  </si>
  <si>
    <t>商品一覧と最新在庫、マスタ（商品と担当者）です。</t>
    <rPh sb="0" eb="2">
      <t>ショウヒン</t>
    </rPh>
    <rPh sb="2" eb="4">
      <t>イチラン</t>
    </rPh>
    <rPh sb="5" eb="7">
      <t>サイシン</t>
    </rPh>
    <rPh sb="7" eb="9">
      <t>ザイコ</t>
    </rPh>
    <rPh sb="14" eb="16">
      <t>ショウヒン</t>
    </rPh>
    <rPh sb="17" eb="20">
      <t>タントウシャ</t>
    </rPh>
    <phoneticPr fontId="3"/>
  </si>
  <si>
    <t>ピボット(完成版）</t>
  </si>
  <si>
    <t>ページで説明した手順で出来上がるピボットテーブルです。</t>
    <rPh sb="4" eb="6">
      <t>セツメイ</t>
    </rPh>
    <rPh sb="8" eb="10">
      <t>テジュン</t>
    </rPh>
    <rPh sb="11" eb="14">
      <t>デキア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</si>
</sst>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56" fontId="0" fillId="0" borderId="0" xfId="0" applyNumberFormat="1">
      <alignment vertical="center"/>
    </xf>
    <xf numFmtId="38" fontId="0" fillId="0" borderId="0" xfId="1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8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0" applyNumberFormat="1" applyBorder="1">
      <alignment vertical="center"/>
    </xf>
    <xf numFmtId="0" fontId="4" fillId="0" borderId="0" xfId="0" applyFont="1">
      <alignment vertical="center"/>
    </xf>
    <xf numFmtId="0" fontId="0" fillId="0" borderId="0" xfId="0" pivotButton="1">
      <alignment vertical="center"/>
    </xf>
    <xf numFmtId="56" fontId="0" fillId="0" borderId="0" xfId="0" applyNumberFormat="1" applyAlignment="1">
      <alignment horizontal="left" vertical="center"/>
    </xf>
    <xf numFmtId="0" fontId="5" fillId="0" borderId="0" xfId="2">
      <alignment vertical="center"/>
    </xf>
    <xf numFmtId="0" fontId="6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6" formatCode="#,##0;[Red]\-#,##0"/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numFmt numFmtId="6" formatCode="#,##0;[Red]\-#,##0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fgColor theme="0" tint="-0.14999847407452621"/>
          <bgColor auto="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fill>
        <patternFill patternType="none">
          <bgColor auto="1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47" formatCode="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[sample-pivot.xlsx]ピボット(完成版）!ピボットテーブル1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商品別入出庫状況</a:t>
            </a:r>
          </a:p>
        </c:rich>
      </c:tx>
      <c:layout>
        <c:manualLayout>
          <c:xMode val="edge"/>
          <c:yMode val="edge"/>
          <c:x val="0.35295940343905607"/>
          <c:y val="6.446348479238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386076974023107"/>
          <c:y val="0.19071167932435648"/>
          <c:w val="0.72909873181740137"/>
          <c:h val="0.49395643335156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'ピボット(完成版）'!$B$4:$B$5</c:f>
              <c:strCache>
                <c:ptCount val="1"/>
                <c:pt idx="0">
                  <c:v>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'ピボット(完成版）'!$A$6:$A$15</c:f>
              <c:strCache>
                <c:ptCount val="9"/>
                <c:pt idx="0">
                  <c:v>10月5日</c:v>
                </c:pt>
                <c:pt idx="1">
                  <c:v>10月6日</c:v>
                </c:pt>
                <c:pt idx="2">
                  <c:v>10月7日</c:v>
                </c:pt>
                <c:pt idx="3">
                  <c:v>10月10日</c:v>
                </c:pt>
                <c:pt idx="4">
                  <c:v>10月11日</c:v>
                </c:pt>
                <c:pt idx="5">
                  <c:v>10月14日</c:v>
                </c:pt>
                <c:pt idx="6">
                  <c:v>10月15日</c:v>
                </c:pt>
                <c:pt idx="7">
                  <c:v>10月17日</c:v>
                </c:pt>
                <c:pt idx="8">
                  <c:v>10月18日</c:v>
                </c:pt>
              </c:strCache>
            </c:strRef>
          </c:cat>
          <c:val>
            <c:numRef>
              <c:f>'ピボット(完成版）'!$B$6:$B$15</c:f>
              <c:numCache>
                <c:formatCode>General</c:formatCode>
                <c:ptCount val="9"/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3-4AE9-9211-2E7740C7241A}"/>
            </c:ext>
          </c:extLst>
        </c:ser>
        <c:ser>
          <c:idx val="1"/>
          <c:order val="1"/>
          <c:tx>
            <c:strRef>
              <c:f>'ピボット(完成版）'!$C$4:$C$5</c:f>
              <c:strCache>
                <c:ptCount val="1"/>
                <c:pt idx="0">
                  <c:v>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'ピボット(完成版）'!$A$6:$A$15</c:f>
              <c:strCache>
                <c:ptCount val="9"/>
                <c:pt idx="0">
                  <c:v>10月5日</c:v>
                </c:pt>
                <c:pt idx="1">
                  <c:v>10月6日</c:v>
                </c:pt>
                <c:pt idx="2">
                  <c:v>10月7日</c:v>
                </c:pt>
                <c:pt idx="3">
                  <c:v>10月10日</c:v>
                </c:pt>
                <c:pt idx="4">
                  <c:v>10月11日</c:v>
                </c:pt>
                <c:pt idx="5">
                  <c:v>10月14日</c:v>
                </c:pt>
                <c:pt idx="6">
                  <c:v>10月15日</c:v>
                </c:pt>
                <c:pt idx="7">
                  <c:v>10月17日</c:v>
                </c:pt>
                <c:pt idx="8">
                  <c:v>10月18日</c:v>
                </c:pt>
              </c:strCache>
            </c:strRef>
          </c:cat>
          <c:val>
            <c:numRef>
              <c:f>'ピボット(完成版）'!$C$6:$C$15</c:f>
              <c:numCache>
                <c:formatCode>General</c:formatCode>
                <c:ptCount val="9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CA-4670-8C6B-61049AB3A9C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390689824"/>
        <c:axId val="529163344"/>
      </c:barChart>
      <c:catAx>
        <c:axId val="39068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日付</a:t>
                </a:r>
              </a:p>
            </c:rich>
          </c:tx>
          <c:layout>
            <c:manualLayout>
              <c:xMode val="edge"/>
              <c:yMode val="edge"/>
              <c:x val="0.45601138175485073"/>
              <c:y val="0.87733515371920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9163344"/>
        <c:crosses val="autoZero"/>
        <c:auto val="1"/>
        <c:lblAlgn val="ctr"/>
        <c:lblOffset val="100"/>
        <c:noMultiLvlLbl val="0"/>
      </c:catAx>
      <c:valAx>
        <c:axId val="52916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個数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068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15</xdr:row>
      <xdr:rowOff>180975</xdr:rowOff>
    </xdr:from>
    <xdr:to>
      <xdr:col>4</xdr:col>
      <xdr:colOff>676276</xdr:colOff>
      <xdr:row>29</xdr:row>
      <xdr:rowOff>109537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7F8436-31DE-3EFD-598E-62E61AF412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205.310328240739" createdVersion="8" refreshedVersion="8" minRefreshableVersion="3" recordCount="29" xr:uid="{99C1635D-AB18-42EB-AE9B-51B7AC2F4D35}">
  <cacheSource type="worksheet">
    <worksheetSource name="テーブル1"/>
  </cacheSource>
  <cacheFields count="10">
    <cacheField name="日付" numFmtId="56">
      <sharedItems containsSemiMixedTypes="0" containsNonDate="0" containsDate="1" containsString="0" minDate="2023-10-05T00:00:00" maxDate="2023-10-19T00:00:00" count="9">
        <d v="2023-10-05T00:00:00"/>
        <d v="2023-10-06T00:00:00"/>
        <d v="2023-10-07T00:00:00"/>
        <d v="2023-10-10T00:00:00"/>
        <d v="2023-10-11T00:00:00"/>
        <d v="2023-10-14T00:00:00"/>
        <d v="2023-10-15T00:00:00"/>
        <d v="2023-10-17T00:00:00"/>
        <d v="2023-10-18T00:00:00"/>
      </sharedItems>
    </cacheField>
    <cacheField name="品名" numFmtId="0">
      <sharedItems count="10">
        <s v="ウエス1㎏"/>
        <s v="オイルスプレーAタイプ420ml×30本"/>
        <s v="養生テープ30巻"/>
        <s v="エアー緩衝材1.2×42"/>
        <s v="エアー緩衝材0.3×42"/>
        <s v="ホッチキス針30セット"/>
        <s v="ボールペン10本"/>
        <s v="オイルスプレーBタイプ420ml×30本"/>
        <s v="セロハンテープ15巻"/>
        <s v="ガムテープ30巻"/>
      </sharedItems>
    </cacheField>
    <cacheField name="品番" numFmtId="0">
      <sharedItems/>
    </cacheField>
    <cacheField name="棚番" numFmtId="0">
      <sharedItems/>
    </cacheField>
    <cacheField name="単価" numFmtId="38">
      <sharedItems containsSemiMixedTypes="0" containsString="0" containsNumber="1" containsInteger="1" minValue="150" maxValue="35000" count="9">
        <n v="500"/>
        <n v="25000"/>
        <n v="7000"/>
        <n v="3000"/>
        <n v="2000"/>
        <n v="150"/>
        <n v="35000"/>
        <n v="700"/>
        <n v="6500"/>
      </sharedItems>
    </cacheField>
    <cacheField name="入出庫" numFmtId="0">
      <sharedItems count="2">
        <s v="入"/>
        <s v="出"/>
      </sharedItems>
    </cacheField>
    <cacheField name="数" numFmtId="0">
      <sharedItems containsSemiMixedTypes="0" containsString="0" containsNumber="1" containsInteger="1" minValue="1" maxValue="60"/>
    </cacheField>
    <cacheField name="担当者" numFmtId="0">
      <sharedItems/>
    </cacheField>
    <cacheField name="出庫先" numFmtId="0">
      <sharedItems count="6">
        <s v="在庫管理者"/>
        <s v="Aライン"/>
        <s v="Dライン"/>
        <s v="Bライン"/>
        <s v="総務"/>
        <s v="Cライン"/>
      </sharedItems>
    </cacheField>
    <cacheField name="備考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x v="0"/>
    <s v="A0001"/>
    <s v="A1"/>
    <x v="0"/>
    <x v="0"/>
    <n v="10"/>
    <s v="田中"/>
    <x v="0"/>
    <m/>
  </r>
  <r>
    <x v="0"/>
    <x v="1"/>
    <s v="B0008"/>
    <s v="A1"/>
    <x v="1"/>
    <x v="0"/>
    <n v="30"/>
    <s v="田中"/>
    <x v="0"/>
    <m/>
  </r>
  <r>
    <x v="0"/>
    <x v="2"/>
    <s v="A0004"/>
    <s v="A1"/>
    <x v="2"/>
    <x v="0"/>
    <n v="30"/>
    <s v="田中"/>
    <x v="0"/>
    <m/>
  </r>
  <r>
    <x v="0"/>
    <x v="3"/>
    <s v="C0005"/>
    <s v="A2"/>
    <x v="3"/>
    <x v="0"/>
    <n v="5"/>
    <s v="田中"/>
    <x v="0"/>
    <m/>
  </r>
  <r>
    <x v="0"/>
    <x v="4"/>
    <s v="C0006"/>
    <s v="A2"/>
    <x v="4"/>
    <x v="0"/>
    <n v="10"/>
    <s v="田中"/>
    <x v="0"/>
    <m/>
  </r>
  <r>
    <x v="0"/>
    <x v="5"/>
    <s v="D002"/>
    <s v="C1"/>
    <x v="2"/>
    <x v="0"/>
    <n v="30"/>
    <s v="田中"/>
    <x v="0"/>
    <m/>
  </r>
  <r>
    <x v="0"/>
    <x v="6"/>
    <s v="G0003"/>
    <s v="C1"/>
    <x v="5"/>
    <x v="0"/>
    <n v="20"/>
    <s v="田中"/>
    <x v="0"/>
    <m/>
  </r>
  <r>
    <x v="0"/>
    <x v="7"/>
    <s v="B0009"/>
    <s v="A1"/>
    <x v="6"/>
    <x v="0"/>
    <n v="60"/>
    <s v="田中"/>
    <x v="0"/>
    <m/>
  </r>
  <r>
    <x v="0"/>
    <x v="8"/>
    <s v="A0011"/>
    <s v="A1"/>
    <x v="7"/>
    <x v="0"/>
    <n v="30"/>
    <s v="田中"/>
    <x v="0"/>
    <m/>
  </r>
  <r>
    <x v="0"/>
    <x v="9"/>
    <s v="A0005"/>
    <s v="A1"/>
    <x v="8"/>
    <x v="0"/>
    <n v="30"/>
    <s v="田中"/>
    <x v="0"/>
    <m/>
  </r>
  <r>
    <x v="1"/>
    <x v="2"/>
    <s v="A0004"/>
    <s v="A1"/>
    <x v="2"/>
    <x v="1"/>
    <n v="3"/>
    <s v="山田"/>
    <x v="1"/>
    <m/>
  </r>
  <r>
    <x v="1"/>
    <x v="1"/>
    <s v="B0008"/>
    <s v="A1"/>
    <x v="1"/>
    <x v="1"/>
    <n v="5"/>
    <s v="山田"/>
    <x v="1"/>
    <m/>
  </r>
  <r>
    <x v="2"/>
    <x v="3"/>
    <s v="C0005"/>
    <s v="A2"/>
    <x v="3"/>
    <x v="1"/>
    <n v="1"/>
    <s v="伊藤"/>
    <x v="2"/>
    <m/>
  </r>
  <r>
    <x v="2"/>
    <x v="2"/>
    <s v="A0004"/>
    <s v="A1"/>
    <x v="2"/>
    <x v="1"/>
    <n v="2"/>
    <s v="伊藤"/>
    <x v="2"/>
    <m/>
  </r>
  <r>
    <x v="2"/>
    <x v="4"/>
    <s v="C0006"/>
    <s v="A2"/>
    <x v="4"/>
    <x v="1"/>
    <n v="5"/>
    <s v="伊藤"/>
    <x v="2"/>
    <m/>
  </r>
  <r>
    <x v="3"/>
    <x v="7"/>
    <s v="B0009"/>
    <s v="A1"/>
    <x v="6"/>
    <x v="1"/>
    <n v="10"/>
    <s v="山田"/>
    <x v="1"/>
    <m/>
  </r>
  <r>
    <x v="4"/>
    <x v="2"/>
    <s v="A0004"/>
    <s v="A1"/>
    <x v="2"/>
    <x v="1"/>
    <n v="5"/>
    <s v="山田"/>
    <x v="1"/>
    <m/>
  </r>
  <r>
    <x v="4"/>
    <x v="9"/>
    <s v="A0005"/>
    <s v="A1"/>
    <x v="8"/>
    <x v="1"/>
    <n v="3"/>
    <s v="山田"/>
    <x v="1"/>
    <m/>
  </r>
  <r>
    <x v="5"/>
    <x v="1"/>
    <s v="B0008"/>
    <s v="A1"/>
    <x v="1"/>
    <x v="1"/>
    <n v="4"/>
    <s v="山田"/>
    <x v="1"/>
    <m/>
  </r>
  <r>
    <x v="5"/>
    <x v="1"/>
    <s v="B0008"/>
    <s v="A1"/>
    <x v="1"/>
    <x v="1"/>
    <n v="5"/>
    <s v="伊藤"/>
    <x v="2"/>
    <m/>
  </r>
  <r>
    <x v="5"/>
    <x v="3"/>
    <s v="C0005"/>
    <s v="A2"/>
    <x v="3"/>
    <x v="1"/>
    <n v="3"/>
    <s v="加藤"/>
    <x v="3"/>
    <m/>
  </r>
  <r>
    <x v="6"/>
    <x v="3"/>
    <s v="C0005"/>
    <s v="A2"/>
    <x v="3"/>
    <x v="0"/>
    <n v="5"/>
    <s v="田中"/>
    <x v="0"/>
    <m/>
  </r>
  <r>
    <x v="6"/>
    <x v="5"/>
    <s v="D002"/>
    <s v="C1"/>
    <x v="2"/>
    <x v="1"/>
    <n v="2"/>
    <s v="飯田"/>
    <x v="4"/>
    <m/>
  </r>
  <r>
    <x v="6"/>
    <x v="6"/>
    <s v="G0003"/>
    <s v="C1"/>
    <x v="5"/>
    <x v="1"/>
    <n v="1"/>
    <s v="飯田"/>
    <x v="4"/>
    <m/>
  </r>
  <r>
    <x v="6"/>
    <x v="1"/>
    <s v="B0008"/>
    <s v="A1"/>
    <x v="1"/>
    <x v="1"/>
    <n v="3"/>
    <s v="山田"/>
    <x v="1"/>
    <m/>
  </r>
  <r>
    <x v="6"/>
    <x v="1"/>
    <s v="B0008"/>
    <s v="A1"/>
    <x v="1"/>
    <x v="1"/>
    <n v="3"/>
    <s v="加藤"/>
    <x v="3"/>
    <m/>
  </r>
  <r>
    <x v="7"/>
    <x v="1"/>
    <s v="B0008"/>
    <s v="A1"/>
    <x v="1"/>
    <x v="1"/>
    <n v="4"/>
    <s v="柴田"/>
    <x v="5"/>
    <m/>
  </r>
  <r>
    <x v="7"/>
    <x v="1"/>
    <s v="B0008"/>
    <s v="A1"/>
    <x v="1"/>
    <x v="0"/>
    <n v="30"/>
    <s v="田中"/>
    <x v="0"/>
    <m/>
  </r>
  <r>
    <x v="8"/>
    <x v="1"/>
    <s v="B0008"/>
    <s v="A1"/>
    <x v="1"/>
    <x v="1"/>
    <n v="5"/>
    <s v="伊藤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EFD2C5-F04A-4C54-9782-D85B2E65D144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 chartFormat="1">
  <location ref="A4:D15" firstHeaderRow="1" firstDataRow="2" firstDataCol="1" rowPageCount="1" colPageCount="1"/>
  <pivotFields count="10">
    <pivotField axis="axisRow" numFmtId="56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multipleItemSelectionAllowed="1" showAll="0">
      <items count="11">
        <item h="1" x="0"/>
        <item h="1" x="4"/>
        <item h="1" x="3"/>
        <item h="1" x="1"/>
        <item x="7"/>
        <item h="1" x="9"/>
        <item h="1" x="8"/>
        <item h="1" x="6"/>
        <item h="1" x="5"/>
        <item h="1" x="2"/>
        <item t="default"/>
      </items>
    </pivotField>
    <pivotField showAll="0"/>
    <pivotField showAll="0"/>
    <pivotField numFmtId="38" showAll="0">
      <items count="10">
        <item x="5"/>
        <item x="0"/>
        <item x="7"/>
        <item x="4"/>
        <item x="3"/>
        <item x="8"/>
        <item x="2"/>
        <item x="1"/>
        <item x="6"/>
        <item t="default"/>
      </items>
    </pivotField>
    <pivotField axis="axisCol" showAll="0">
      <items count="3">
        <item x="1"/>
        <item x="0"/>
        <item t="default"/>
      </items>
    </pivotField>
    <pivotField dataField="1" showAll="0"/>
    <pivotField showAll="0"/>
    <pivotField showAll="0">
      <items count="7">
        <item x="1"/>
        <item x="3"/>
        <item x="5"/>
        <item x="2"/>
        <item x="0"/>
        <item x="4"/>
        <item t="default"/>
      </items>
    </pivotField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1">
    <pageField fld="1" hier="-1"/>
  </pageFields>
  <dataFields count="1">
    <dataField name="合計 / 数" fld="6" baseField="0" baseItem="0"/>
  </dataFields>
  <chartFormats count="2"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E539EB-54D9-44DE-9EEE-91C7E1C4CC98}" name="テーブル1" displayName="テーブル1" ref="B3:K32" totalsRowShown="0">
  <autoFilter ref="B3:K32" xr:uid="{10E539EB-54D9-44DE-9EEE-91C7E1C4CC98}"/>
  <tableColumns count="10">
    <tableColumn id="1" xr3:uid="{E952D9AF-199C-4038-B0FE-495639F2BFD9}" name="日付" dataDxfId="12"/>
    <tableColumn id="2" xr3:uid="{4BA20D01-5279-4C24-BF08-DC8777866CD8}" name="品名"/>
    <tableColumn id="3" xr3:uid="{499C7CB1-6C18-4228-BE40-0CA93BB9F118}" name="品番">
      <calculatedColumnFormula>VLOOKUP(テーブル1[[#This Row],[品名]],テーブル2[],2,FALSE)</calculatedColumnFormula>
    </tableColumn>
    <tableColumn id="4" xr3:uid="{F971256E-D9F1-4194-8521-48E22513DACF}" name="棚番">
      <calculatedColumnFormula>VLOOKUP(テーブル1[[#This Row],[品名]],テーブル2[],3,FALSE)</calculatedColumnFormula>
    </tableColumn>
    <tableColumn id="5" xr3:uid="{B3D56334-5CD2-4BA9-9688-179A5F985FE7}" name="単価" dataCellStyle="桁区切り">
      <calculatedColumnFormula>VLOOKUP(テーブル1[[#This Row],[品名]],テーブル2[],4,FALSE)</calculatedColumnFormula>
    </tableColumn>
    <tableColumn id="6" xr3:uid="{4C346597-CE68-411A-81A5-9FE7E78AEB49}" name="入出庫"/>
    <tableColumn id="8" xr3:uid="{02A90CE2-FA62-4BD6-9EDD-6476ABCEE531}" name="数"/>
    <tableColumn id="9" xr3:uid="{DD17A1AB-4138-48E9-B1DF-18535D051E1E}" name="担当者"/>
    <tableColumn id="10" xr3:uid="{4E2B55AE-0239-4EDC-88C9-60F61A74C42E}" name="出庫先">
      <calculatedColumnFormula>VLOOKUP(テーブル1[[#This Row],[担当者]],テーブル3[#All],2,FALSE)</calculatedColumnFormula>
    </tableColumn>
    <tableColumn id="11" xr3:uid="{246A08B3-A17C-4070-9141-CCC351B169B7}" name="備考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B51525-08AC-44D1-92BE-75BFB7F343AA}" name="テーブル2" displayName="テーブル2" ref="B3:H13" totalsRowShown="0" headerRowDxfId="11" dataDxfId="9" headerRowBorderDxfId="10" tableBorderDxfId="8" totalsRowBorderDxfId="7">
  <autoFilter ref="B3:H13" xr:uid="{3EB51525-08AC-44D1-92BE-75BFB7F343AA}"/>
  <tableColumns count="7">
    <tableColumn id="1" xr3:uid="{949D2109-6786-43AD-AF73-1903F9C3CD7E}" name="品名" dataDxfId="6"/>
    <tableColumn id="2" xr3:uid="{F4722BBA-542F-4481-9F5B-CE3CDB3A5A24}" name="品番" dataDxfId="5"/>
    <tableColumn id="3" xr3:uid="{8DBC7149-E7B2-415F-9745-623C51F5B874}" name="棚番" dataDxfId="4"/>
    <tableColumn id="4" xr3:uid="{61E00A3C-CBA2-4B2A-B899-C9E557B5A8EC}" name="単価" dataDxfId="3" dataCellStyle="桁区切り"/>
    <tableColumn id="9" xr3:uid="{B2461D91-C8AB-4837-B002-73006E621A46}" name="累計入庫" dataDxfId="2" dataCellStyle="桁区切り">
      <calculatedColumnFormula>SUMIFS(テーブル1[数],テーブル1[品名],テーブル2[[#This Row],[品名]],テーブル1[入出庫],"入")</calculatedColumnFormula>
    </tableColumn>
    <tableColumn id="8" xr3:uid="{ED955299-108D-4BE5-896A-B37A5D0FCF62}" name="累計出庫" dataDxfId="1" dataCellStyle="桁区切り">
      <calculatedColumnFormula>SUMIFS(テーブル1[数],テーブル1[品名],テーブル2[[#This Row],[品名]],テーブル1[入出庫],"出")</calculatedColumnFormula>
    </tableColumn>
    <tableColumn id="7" xr3:uid="{1E86E2C3-AF85-4C7E-9165-8409861F7376}" name="在庫数" dataDxfId="0">
      <calculatedColumnFormula>テーブル2[[#This Row],[累計入庫]]-テーブル2[[#This Row],[累計出庫]]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27A7F0-A019-47A9-B5BC-E753789C5DDD}" name="テーブル3" displayName="テーブル3" ref="K3:L9" totalsRowShown="0">
  <autoFilter ref="K3:L9" xr:uid="{7B27A7F0-A019-47A9-B5BC-E753789C5DDD}"/>
  <tableColumns count="2">
    <tableColumn id="1" xr3:uid="{0D491BC9-0D88-472E-BB54-DA3521A8010E}" name="担当者"/>
    <tableColumn id="2" xr3:uid="{48FACB7A-EC03-4FAC-9709-87C7B293B28C}" name="部署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hikumika.com/column/excel-pivo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6F89-CF2B-422C-B93E-C74464C92947}">
  <dimension ref="A1:C9"/>
  <sheetViews>
    <sheetView tabSelected="1" workbookViewId="0">
      <selection activeCell="C12" sqref="C12"/>
    </sheetView>
  </sheetViews>
  <sheetFormatPr defaultRowHeight="18.75" x14ac:dyDescent="0.4"/>
  <cols>
    <col min="1" max="1" width="3.75" customWidth="1"/>
    <col min="2" max="2" width="19" customWidth="1"/>
  </cols>
  <sheetData>
    <row r="1" spans="1:3" ht="25.5" x14ac:dyDescent="0.4">
      <c r="A1" s="14" t="s">
        <v>61</v>
      </c>
    </row>
    <row r="2" spans="1:3" x14ac:dyDescent="0.4">
      <c r="B2" t="s">
        <v>62</v>
      </c>
    </row>
    <row r="3" spans="1:3" x14ac:dyDescent="0.4">
      <c r="B3" t="s">
        <v>63</v>
      </c>
    </row>
    <row r="4" spans="1:3" x14ac:dyDescent="0.4">
      <c r="B4" s="17" t="s">
        <v>64</v>
      </c>
    </row>
    <row r="6" spans="1:3" x14ac:dyDescent="0.4">
      <c r="A6" s="18" t="s">
        <v>65</v>
      </c>
    </row>
    <row r="7" spans="1:3" x14ac:dyDescent="0.4">
      <c r="B7" t="s">
        <v>66</v>
      </c>
      <c r="C7" t="s">
        <v>67</v>
      </c>
    </row>
    <row r="8" spans="1:3" x14ac:dyDescent="0.4">
      <c r="B8" t="s">
        <v>68</v>
      </c>
      <c r="C8" t="s">
        <v>69</v>
      </c>
    </row>
    <row r="9" spans="1:3" x14ac:dyDescent="0.4">
      <c r="B9" t="s">
        <v>70</v>
      </c>
      <c r="C9" t="s">
        <v>71</v>
      </c>
    </row>
  </sheetData>
  <phoneticPr fontId="3"/>
  <hyperlinks>
    <hyperlink ref="B4" r:id="rId1" xr:uid="{99FCFCC3-B51D-4C7A-919A-DE66436AEE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EF34-04B6-4896-AD8E-D59F1B0677AA}">
  <dimension ref="B1:K32"/>
  <sheetViews>
    <sheetView workbookViewId="0">
      <selection sqref="A1:XFD1"/>
    </sheetView>
  </sheetViews>
  <sheetFormatPr defaultColWidth="9.875" defaultRowHeight="18.75" x14ac:dyDescent="0.4"/>
  <cols>
    <col min="1" max="1" width="2.25" customWidth="1"/>
    <col min="2" max="2" width="9.125" customWidth="1"/>
    <col min="3" max="3" width="32.25" customWidth="1"/>
    <col min="4" max="4" width="8" customWidth="1"/>
    <col min="5" max="5" width="6.5" customWidth="1"/>
    <col min="6" max="6" width="8.375" customWidth="1"/>
    <col min="7" max="7" width="8.25" customWidth="1"/>
    <col min="8" max="8" width="6.25" customWidth="1"/>
    <col min="10" max="10" width="10.25" customWidth="1"/>
    <col min="11" max="11" width="10.625" customWidth="1"/>
  </cols>
  <sheetData>
    <row r="1" spans="2:11" ht="25.5" x14ac:dyDescent="0.4">
      <c r="B1" s="14" t="s">
        <v>43</v>
      </c>
    </row>
    <row r="2" spans="2:11" ht="8.25" customHeight="1" x14ac:dyDescent="0.4"/>
    <row r="3" spans="2:11" x14ac:dyDescent="0.4">
      <c r="B3" t="s">
        <v>1</v>
      </c>
      <c r="C3" t="s">
        <v>0</v>
      </c>
      <c r="D3" t="s">
        <v>7</v>
      </c>
      <c r="E3" t="s">
        <v>8</v>
      </c>
      <c r="F3" t="s">
        <v>2</v>
      </c>
      <c r="G3" t="s">
        <v>34</v>
      </c>
      <c r="H3" t="s">
        <v>57</v>
      </c>
      <c r="I3" t="s">
        <v>4</v>
      </c>
      <c r="J3" t="s">
        <v>5</v>
      </c>
      <c r="K3" t="s">
        <v>6</v>
      </c>
    </row>
    <row r="4" spans="2:11" x14ac:dyDescent="0.4">
      <c r="B4" s="1">
        <v>45204</v>
      </c>
      <c r="C4" t="s">
        <v>15</v>
      </c>
      <c r="D4" t="str">
        <f>VLOOKUP(テーブル1[[#This Row],[品名]],テーブル2[],2,FALSE)</f>
        <v>A0001</v>
      </c>
      <c r="E4" t="str">
        <f>VLOOKUP(テーブル1[[#This Row],[品名]],テーブル2[],3,FALSE)</f>
        <v>A1</v>
      </c>
      <c r="F4" s="2">
        <f>VLOOKUP(テーブル1[[#This Row],[品名]],テーブル2[],4,FALSE)</f>
        <v>500</v>
      </c>
      <c r="G4" t="s">
        <v>36</v>
      </c>
      <c r="H4">
        <v>10</v>
      </c>
      <c r="I4" t="s">
        <v>38</v>
      </c>
      <c r="J4" t="str">
        <f>VLOOKUP(テーブル1[[#This Row],[担当者]],テーブル3[#All],2,FALSE)</f>
        <v>在庫管理者</v>
      </c>
    </row>
    <row r="5" spans="2:11" x14ac:dyDescent="0.4">
      <c r="B5" s="1">
        <v>45204</v>
      </c>
      <c r="C5" t="s">
        <v>16</v>
      </c>
      <c r="D5" t="str">
        <f>VLOOKUP(テーブル1[[#This Row],[品名]],テーブル2[],2,FALSE)</f>
        <v>B0008</v>
      </c>
      <c r="E5" t="str">
        <f>VLOOKUP(テーブル1[[#This Row],[品名]],テーブル2[],3,FALSE)</f>
        <v>A1</v>
      </c>
      <c r="F5" s="2">
        <f>VLOOKUP(テーブル1[[#This Row],[品名]],テーブル2[],4,FALSE)</f>
        <v>25000</v>
      </c>
      <c r="G5" t="s">
        <v>35</v>
      </c>
      <c r="H5">
        <v>30</v>
      </c>
      <c r="I5" t="s">
        <v>38</v>
      </c>
      <c r="J5" t="str">
        <f>VLOOKUP(テーブル1[[#This Row],[担当者]],テーブル3[#All],2,FALSE)</f>
        <v>在庫管理者</v>
      </c>
    </row>
    <row r="6" spans="2:11" x14ac:dyDescent="0.4">
      <c r="B6" s="1">
        <v>45204</v>
      </c>
      <c r="C6" t="s">
        <v>25</v>
      </c>
      <c r="D6" t="str">
        <f>VLOOKUP(テーブル1[[#This Row],[品名]],テーブル2[],2,FALSE)</f>
        <v>A0004</v>
      </c>
      <c r="E6" t="str">
        <f>VLOOKUP(テーブル1[[#This Row],[品名]],テーブル2[],3,FALSE)</f>
        <v>A1</v>
      </c>
      <c r="F6" s="2">
        <f>VLOOKUP(テーブル1[[#This Row],[品名]],テーブル2[],4,FALSE)</f>
        <v>7000</v>
      </c>
      <c r="G6" t="s">
        <v>35</v>
      </c>
      <c r="H6">
        <v>30</v>
      </c>
      <c r="I6" t="s">
        <v>38</v>
      </c>
      <c r="J6" t="str">
        <f>VLOOKUP(テーブル1[[#This Row],[担当者]],テーブル3[#All],2,FALSE)</f>
        <v>在庫管理者</v>
      </c>
    </row>
    <row r="7" spans="2:11" x14ac:dyDescent="0.4">
      <c r="B7" s="1">
        <v>45204</v>
      </c>
      <c r="C7" t="s">
        <v>10</v>
      </c>
      <c r="D7" t="str">
        <f>VLOOKUP(テーブル1[[#This Row],[品名]],テーブル2[],2,FALSE)</f>
        <v>C0005</v>
      </c>
      <c r="E7" t="str">
        <f>VLOOKUP(テーブル1[[#This Row],[品名]],テーブル2[],3,FALSE)</f>
        <v>A2</v>
      </c>
      <c r="F7" s="2">
        <f>VLOOKUP(テーブル1[[#This Row],[品名]],テーブル2[],4,FALSE)</f>
        <v>3000</v>
      </c>
      <c r="G7" t="s">
        <v>35</v>
      </c>
      <c r="H7">
        <v>5</v>
      </c>
      <c r="I7" t="s">
        <v>38</v>
      </c>
      <c r="J7" t="str">
        <f>VLOOKUP(テーブル1[[#This Row],[担当者]],テーブル3[#All],2,FALSE)</f>
        <v>在庫管理者</v>
      </c>
    </row>
    <row r="8" spans="2:11" x14ac:dyDescent="0.4">
      <c r="B8" s="1">
        <v>45204</v>
      </c>
      <c r="C8" t="s">
        <v>11</v>
      </c>
      <c r="D8" t="str">
        <f>VLOOKUP(テーブル1[[#This Row],[品名]],テーブル2[],2,FALSE)</f>
        <v>C0006</v>
      </c>
      <c r="E8" t="str">
        <f>VLOOKUP(テーブル1[[#This Row],[品名]],テーブル2[],3,FALSE)</f>
        <v>A2</v>
      </c>
      <c r="F8" s="2">
        <f>VLOOKUP(テーブル1[[#This Row],[品名]],テーブル2[],4,FALSE)</f>
        <v>2000</v>
      </c>
      <c r="G8" t="s">
        <v>35</v>
      </c>
      <c r="H8">
        <v>10</v>
      </c>
      <c r="I8" t="s">
        <v>38</v>
      </c>
      <c r="J8" t="str">
        <f>VLOOKUP(テーブル1[[#This Row],[担当者]],テーブル3[#All],2,FALSE)</f>
        <v>在庫管理者</v>
      </c>
    </row>
    <row r="9" spans="2:11" x14ac:dyDescent="0.4">
      <c r="B9" s="1">
        <v>45204</v>
      </c>
      <c r="C9" t="s">
        <v>21</v>
      </c>
      <c r="D9" t="str">
        <f>VLOOKUP(テーブル1[[#This Row],[品名]],テーブル2[],2,FALSE)</f>
        <v>D002</v>
      </c>
      <c r="E9" t="str">
        <f>VLOOKUP(テーブル1[[#This Row],[品名]],テーブル2[],3,FALSE)</f>
        <v>C1</v>
      </c>
      <c r="F9" s="2">
        <f>VLOOKUP(テーブル1[[#This Row],[品名]],テーブル2[],4,FALSE)</f>
        <v>7000</v>
      </c>
      <c r="G9" t="s">
        <v>35</v>
      </c>
      <c r="H9">
        <v>30</v>
      </c>
      <c r="I9" t="s">
        <v>38</v>
      </c>
      <c r="J9" t="str">
        <f>VLOOKUP(テーブル1[[#This Row],[担当者]],テーブル3[#All],2,FALSE)</f>
        <v>在庫管理者</v>
      </c>
    </row>
    <row r="10" spans="2:11" x14ac:dyDescent="0.4">
      <c r="B10" s="1">
        <v>45204</v>
      </c>
      <c r="C10" t="s">
        <v>26</v>
      </c>
      <c r="D10" t="str">
        <f>VLOOKUP(テーブル1[[#This Row],[品名]],テーブル2[],2,FALSE)</f>
        <v>G0003</v>
      </c>
      <c r="E10" t="str">
        <f>VLOOKUP(テーブル1[[#This Row],[品名]],テーブル2[],3,FALSE)</f>
        <v>C1</v>
      </c>
      <c r="F10" s="2">
        <f>VLOOKUP(テーブル1[[#This Row],[品名]],テーブル2[],4,FALSE)</f>
        <v>150</v>
      </c>
      <c r="G10" t="s">
        <v>35</v>
      </c>
      <c r="H10">
        <v>20</v>
      </c>
      <c r="I10" t="s">
        <v>38</v>
      </c>
      <c r="J10" t="str">
        <f>VLOOKUP(テーブル1[[#This Row],[担当者]],テーブル3[#All],2,FALSE)</f>
        <v>在庫管理者</v>
      </c>
    </row>
    <row r="11" spans="2:11" x14ac:dyDescent="0.4">
      <c r="B11" s="1">
        <v>45204</v>
      </c>
      <c r="C11" t="s">
        <v>17</v>
      </c>
      <c r="D11" t="str">
        <f>VLOOKUP(テーブル1[[#This Row],[品名]],テーブル2[],2,FALSE)</f>
        <v>B0009</v>
      </c>
      <c r="E11" t="str">
        <f>VLOOKUP(テーブル1[[#This Row],[品名]],テーブル2[],3,FALSE)</f>
        <v>A1</v>
      </c>
      <c r="F11" s="2">
        <f>VLOOKUP(テーブル1[[#This Row],[品名]],テーブル2[],4,FALSE)</f>
        <v>35000</v>
      </c>
      <c r="G11" t="s">
        <v>35</v>
      </c>
      <c r="H11">
        <v>60</v>
      </c>
      <c r="I11" t="s">
        <v>38</v>
      </c>
      <c r="J11" t="str">
        <f>VLOOKUP(テーブル1[[#This Row],[担当者]],テーブル3[#All],2,FALSE)</f>
        <v>在庫管理者</v>
      </c>
    </row>
    <row r="12" spans="2:11" x14ac:dyDescent="0.4">
      <c r="B12" s="1">
        <v>45204</v>
      </c>
      <c r="C12" t="s">
        <v>23</v>
      </c>
      <c r="D12" t="str">
        <f>VLOOKUP(テーブル1[[#This Row],[品名]],テーブル2[],2,FALSE)</f>
        <v>A0011</v>
      </c>
      <c r="E12" t="str">
        <f>VLOOKUP(テーブル1[[#This Row],[品名]],テーブル2[],3,FALSE)</f>
        <v>A1</v>
      </c>
      <c r="F12" s="2">
        <f>VLOOKUP(テーブル1[[#This Row],[品名]],テーブル2[],4,FALSE)</f>
        <v>700</v>
      </c>
      <c r="G12" t="s">
        <v>35</v>
      </c>
      <c r="H12">
        <v>30</v>
      </c>
      <c r="I12" t="s">
        <v>38</v>
      </c>
      <c r="J12" t="str">
        <f>VLOOKUP(テーブル1[[#This Row],[担当者]],テーブル3[#All],2,FALSE)</f>
        <v>在庫管理者</v>
      </c>
    </row>
    <row r="13" spans="2:11" x14ac:dyDescent="0.4">
      <c r="B13" s="1">
        <v>45204</v>
      </c>
      <c r="C13" t="s">
        <v>24</v>
      </c>
      <c r="D13" t="str">
        <f>VLOOKUP(テーブル1[[#This Row],[品名]],テーブル2[],2,FALSE)</f>
        <v>A0005</v>
      </c>
      <c r="E13" t="str">
        <f>VLOOKUP(テーブル1[[#This Row],[品名]],テーブル2[],3,FALSE)</f>
        <v>A1</v>
      </c>
      <c r="F13" s="2">
        <f>VLOOKUP(テーブル1[[#This Row],[品名]],テーブル2[],4,FALSE)</f>
        <v>6500</v>
      </c>
      <c r="G13" t="s">
        <v>35</v>
      </c>
      <c r="H13">
        <v>30</v>
      </c>
      <c r="I13" t="s">
        <v>38</v>
      </c>
      <c r="J13" t="str">
        <f>VLOOKUP(テーブル1[[#This Row],[担当者]],テーブル3[#All],2,FALSE)</f>
        <v>在庫管理者</v>
      </c>
    </row>
    <row r="14" spans="2:11" x14ac:dyDescent="0.4">
      <c r="B14" s="1">
        <v>45205</v>
      </c>
      <c r="C14" t="s">
        <v>25</v>
      </c>
      <c r="D14" t="str">
        <f>VLOOKUP(テーブル1[[#This Row],[品名]],テーブル2[],2,FALSE)</f>
        <v>A0004</v>
      </c>
      <c r="E14" t="str">
        <f>VLOOKUP(テーブル1[[#This Row],[品名]],テーブル2[],3,FALSE)</f>
        <v>A1</v>
      </c>
      <c r="F14" s="2">
        <f>VLOOKUP(テーブル1[[#This Row],[品名]],テーブル2[],4,FALSE)</f>
        <v>7000</v>
      </c>
      <c r="G14" t="s">
        <v>37</v>
      </c>
      <c r="H14">
        <v>3</v>
      </c>
      <c r="I14" t="s">
        <v>39</v>
      </c>
      <c r="J14" t="str">
        <f>VLOOKUP(テーブル1[[#This Row],[担当者]],テーブル3[#All],2,FALSE)</f>
        <v>Aライン</v>
      </c>
    </row>
    <row r="15" spans="2:11" x14ac:dyDescent="0.4">
      <c r="B15" s="1">
        <v>45205</v>
      </c>
      <c r="C15" t="s">
        <v>16</v>
      </c>
      <c r="D15" t="str">
        <f>VLOOKUP(テーブル1[[#This Row],[品名]],テーブル2[],2,FALSE)</f>
        <v>B0008</v>
      </c>
      <c r="E15" t="str">
        <f>VLOOKUP(テーブル1[[#This Row],[品名]],テーブル2[],3,FALSE)</f>
        <v>A1</v>
      </c>
      <c r="F15" s="2">
        <f>VLOOKUP(テーブル1[[#This Row],[品名]],テーブル2[],4,FALSE)</f>
        <v>25000</v>
      </c>
      <c r="G15" t="s">
        <v>37</v>
      </c>
      <c r="H15">
        <v>5</v>
      </c>
      <c r="I15" t="s">
        <v>39</v>
      </c>
      <c r="J15" t="str">
        <f>VLOOKUP(テーブル1[[#This Row],[担当者]],テーブル3[#All],2,FALSE)</f>
        <v>Aライン</v>
      </c>
    </row>
    <row r="16" spans="2:11" x14ac:dyDescent="0.4">
      <c r="B16" s="1">
        <v>45206</v>
      </c>
      <c r="C16" t="s">
        <v>10</v>
      </c>
      <c r="D16" t="str">
        <f>VLOOKUP(テーブル1[[#This Row],[品名]],テーブル2[],2,FALSE)</f>
        <v>C0005</v>
      </c>
      <c r="E16" t="str">
        <f>VLOOKUP(テーブル1[[#This Row],[品名]],テーブル2[],3,FALSE)</f>
        <v>A2</v>
      </c>
      <c r="F16" s="2">
        <f>VLOOKUP(テーブル1[[#This Row],[品名]],テーブル2[],4,FALSE)</f>
        <v>3000</v>
      </c>
      <c r="G16" t="s">
        <v>37</v>
      </c>
      <c r="H16">
        <v>1</v>
      </c>
      <c r="I16" t="s">
        <v>42</v>
      </c>
      <c r="J16" t="str">
        <f>VLOOKUP(テーブル1[[#This Row],[担当者]],テーブル3[#All],2,FALSE)</f>
        <v>Dライン</v>
      </c>
    </row>
    <row r="17" spans="2:10" x14ac:dyDescent="0.4">
      <c r="B17" s="1">
        <v>45206</v>
      </c>
      <c r="C17" t="s">
        <v>25</v>
      </c>
      <c r="D17" t="str">
        <f>VLOOKUP(テーブル1[[#This Row],[品名]],テーブル2[],2,FALSE)</f>
        <v>A0004</v>
      </c>
      <c r="E17" t="str">
        <f>VLOOKUP(テーブル1[[#This Row],[品名]],テーブル2[],3,FALSE)</f>
        <v>A1</v>
      </c>
      <c r="F17" s="2">
        <f>VLOOKUP(テーブル1[[#This Row],[品名]],テーブル2[],4,FALSE)</f>
        <v>7000</v>
      </c>
      <c r="G17" t="s">
        <v>37</v>
      </c>
      <c r="H17">
        <v>2</v>
      </c>
      <c r="I17" t="s">
        <v>42</v>
      </c>
      <c r="J17" t="str">
        <f>VLOOKUP(テーブル1[[#This Row],[担当者]],テーブル3[#All],2,FALSE)</f>
        <v>Dライン</v>
      </c>
    </row>
    <row r="18" spans="2:10" x14ac:dyDescent="0.4">
      <c r="B18" s="1">
        <v>45206</v>
      </c>
      <c r="C18" t="s">
        <v>11</v>
      </c>
      <c r="D18" t="str">
        <f>VLOOKUP(テーブル1[[#This Row],[品名]],テーブル2[],2,FALSE)</f>
        <v>C0006</v>
      </c>
      <c r="E18" t="str">
        <f>VLOOKUP(テーブル1[[#This Row],[品名]],テーブル2[],3,FALSE)</f>
        <v>A2</v>
      </c>
      <c r="F18" s="2">
        <f>VLOOKUP(テーブル1[[#This Row],[品名]],テーブル2[],4,FALSE)</f>
        <v>2000</v>
      </c>
      <c r="G18" t="s">
        <v>37</v>
      </c>
      <c r="H18">
        <v>5</v>
      </c>
      <c r="I18" t="s">
        <v>42</v>
      </c>
      <c r="J18" t="str">
        <f>VLOOKUP(テーブル1[[#This Row],[担当者]],テーブル3[#All],2,FALSE)</f>
        <v>Dライン</v>
      </c>
    </row>
    <row r="19" spans="2:10" x14ac:dyDescent="0.4">
      <c r="B19" s="1">
        <v>45209</v>
      </c>
      <c r="C19" t="s">
        <v>17</v>
      </c>
      <c r="D19" t="str">
        <f>VLOOKUP(テーブル1[[#This Row],[品名]],テーブル2[],2,FALSE)</f>
        <v>B0009</v>
      </c>
      <c r="E19" t="str">
        <f>VLOOKUP(テーブル1[[#This Row],[品名]],テーブル2[],3,FALSE)</f>
        <v>A1</v>
      </c>
      <c r="F19" s="2">
        <f>VLOOKUP(テーブル1[[#This Row],[品名]],テーブル2[],4,FALSE)</f>
        <v>35000</v>
      </c>
      <c r="G19" t="s">
        <v>37</v>
      </c>
      <c r="H19">
        <v>10</v>
      </c>
      <c r="I19" t="s">
        <v>39</v>
      </c>
      <c r="J19" t="str">
        <f>VLOOKUP(テーブル1[[#This Row],[担当者]],テーブル3[#All],2,FALSE)</f>
        <v>Aライン</v>
      </c>
    </row>
    <row r="20" spans="2:10" x14ac:dyDescent="0.4">
      <c r="B20" s="1">
        <v>45210</v>
      </c>
      <c r="C20" t="s">
        <v>25</v>
      </c>
      <c r="D20" t="str">
        <f>VLOOKUP(テーブル1[[#This Row],[品名]],テーブル2[],2,FALSE)</f>
        <v>A0004</v>
      </c>
      <c r="E20" t="str">
        <f>VLOOKUP(テーブル1[[#This Row],[品名]],テーブル2[],3,FALSE)</f>
        <v>A1</v>
      </c>
      <c r="F20" s="2">
        <f>VLOOKUP(テーブル1[[#This Row],[品名]],テーブル2[],4,FALSE)</f>
        <v>7000</v>
      </c>
      <c r="G20" t="s">
        <v>37</v>
      </c>
      <c r="H20">
        <v>5</v>
      </c>
      <c r="I20" t="s">
        <v>39</v>
      </c>
      <c r="J20" t="str">
        <f>VLOOKUP(テーブル1[[#This Row],[担当者]],テーブル3[#All],2,FALSE)</f>
        <v>Aライン</v>
      </c>
    </row>
    <row r="21" spans="2:10" x14ac:dyDescent="0.4">
      <c r="B21" s="1">
        <v>45210</v>
      </c>
      <c r="C21" t="s">
        <v>24</v>
      </c>
      <c r="D21" t="str">
        <f>VLOOKUP(テーブル1[[#This Row],[品名]],テーブル2[],2,FALSE)</f>
        <v>A0005</v>
      </c>
      <c r="E21" t="str">
        <f>VLOOKUP(テーブル1[[#This Row],[品名]],テーブル2[],3,FALSE)</f>
        <v>A1</v>
      </c>
      <c r="F21" s="2">
        <f>VLOOKUP(テーブル1[[#This Row],[品名]],テーブル2[],4,FALSE)</f>
        <v>6500</v>
      </c>
      <c r="G21" t="s">
        <v>37</v>
      </c>
      <c r="H21">
        <v>3</v>
      </c>
      <c r="I21" t="s">
        <v>39</v>
      </c>
      <c r="J21" t="str">
        <f>VLOOKUP(テーブル1[[#This Row],[担当者]],テーブル3[#All],2,FALSE)</f>
        <v>Aライン</v>
      </c>
    </row>
    <row r="22" spans="2:10" ht="16.5" customHeight="1" x14ac:dyDescent="0.4">
      <c r="B22" s="1">
        <v>45213</v>
      </c>
      <c r="C22" t="s">
        <v>16</v>
      </c>
      <c r="D22" t="str">
        <f>VLOOKUP(テーブル1[[#This Row],[品名]],テーブル2[],2,FALSE)</f>
        <v>B0008</v>
      </c>
      <c r="E22" t="str">
        <f>VLOOKUP(テーブル1[[#This Row],[品名]],テーブル2[],3,FALSE)</f>
        <v>A1</v>
      </c>
      <c r="F22" s="2">
        <f>VLOOKUP(テーブル1[[#This Row],[品名]],テーブル2[],4,FALSE)</f>
        <v>25000</v>
      </c>
      <c r="G22" t="s">
        <v>37</v>
      </c>
      <c r="H22">
        <v>4</v>
      </c>
      <c r="I22" t="s">
        <v>39</v>
      </c>
      <c r="J22" t="str">
        <f>VLOOKUP(テーブル1[[#This Row],[担当者]],テーブル3[#All],2,FALSE)</f>
        <v>Aライン</v>
      </c>
    </row>
    <row r="23" spans="2:10" x14ac:dyDescent="0.4">
      <c r="B23" s="1">
        <v>45213</v>
      </c>
      <c r="C23" t="s">
        <v>16</v>
      </c>
      <c r="D23" t="str">
        <f>VLOOKUP(テーブル1[[#This Row],[品名]],テーブル2[],2,FALSE)</f>
        <v>B0008</v>
      </c>
      <c r="E23" t="str">
        <f>VLOOKUP(テーブル1[[#This Row],[品名]],テーブル2[],3,FALSE)</f>
        <v>A1</v>
      </c>
      <c r="F23" s="2">
        <f>VLOOKUP(テーブル1[[#This Row],[品名]],テーブル2[],4,FALSE)</f>
        <v>25000</v>
      </c>
      <c r="G23" t="s">
        <v>37</v>
      </c>
      <c r="H23">
        <v>5</v>
      </c>
      <c r="I23" t="s">
        <v>42</v>
      </c>
      <c r="J23" t="str">
        <f>VLOOKUP(テーブル1[[#This Row],[担当者]],テーブル3[#All],2,FALSE)</f>
        <v>Dライン</v>
      </c>
    </row>
    <row r="24" spans="2:10" x14ac:dyDescent="0.4">
      <c r="B24" s="1">
        <v>45213</v>
      </c>
      <c r="C24" t="s">
        <v>10</v>
      </c>
      <c r="D24" t="str">
        <f>VLOOKUP(テーブル1[[#This Row],[品名]],テーブル2[],2,FALSE)</f>
        <v>C0005</v>
      </c>
      <c r="E24" t="str">
        <f>VLOOKUP(テーブル1[[#This Row],[品名]],テーブル2[],3,FALSE)</f>
        <v>A2</v>
      </c>
      <c r="F24" s="2">
        <f>VLOOKUP(テーブル1[[#This Row],[品名]],テーブル2[],4,FALSE)</f>
        <v>3000</v>
      </c>
      <c r="G24" t="s">
        <v>37</v>
      </c>
      <c r="H24">
        <v>3</v>
      </c>
      <c r="I24" t="s">
        <v>49</v>
      </c>
      <c r="J24" t="str">
        <f>VLOOKUP(テーブル1[[#This Row],[担当者]],テーブル3[#All],2,FALSE)</f>
        <v>Bライン</v>
      </c>
    </row>
    <row r="25" spans="2:10" x14ac:dyDescent="0.4">
      <c r="B25" s="1">
        <v>45214</v>
      </c>
      <c r="C25" t="s">
        <v>10</v>
      </c>
      <c r="D25" t="str">
        <f>VLOOKUP(テーブル1[[#This Row],[品名]],テーブル2[],2,FALSE)</f>
        <v>C0005</v>
      </c>
      <c r="E25" t="str">
        <f>VLOOKUP(テーブル1[[#This Row],[品名]],テーブル2[],3,FALSE)</f>
        <v>A2</v>
      </c>
      <c r="F25" s="2">
        <f>VLOOKUP(テーブル1[[#This Row],[品名]],テーブル2[],4,FALSE)</f>
        <v>3000</v>
      </c>
      <c r="G25" t="s">
        <v>35</v>
      </c>
      <c r="H25">
        <v>5</v>
      </c>
      <c r="I25" t="s">
        <v>38</v>
      </c>
      <c r="J25" t="str">
        <f>VLOOKUP(テーブル1[[#This Row],[担当者]],テーブル3[#All],2,FALSE)</f>
        <v>在庫管理者</v>
      </c>
    </row>
    <row r="26" spans="2:10" x14ac:dyDescent="0.4">
      <c r="B26" s="1">
        <v>45214</v>
      </c>
      <c r="C26" t="s">
        <v>21</v>
      </c>
      <c r="D26" t="str">
        <f>VLOOKUP(テーブル1[[#This Row],[品名]],テーブル2[],2,FALSE)</f>
        <v>D002</v>
      </c>
      <c r="E26" t="str">
        <f>VLOOKUP(テーブル1[[#This Row],[品名]],テーブル2[],3,FALSE)</f>
        <v>C1</v>
      </c>
      <c r="F26" s="2">
        <f>VLOOKUP(テーブル1[[#This Row],[品名]],テーブル2[],4,FALSE)</f>
        <v>7000</v>
      </c>
      <c r="G26" t="s">
        <v>37</v>
      </c>
      <c r="H26">
        <v>2</v>
      </c>
      <c r="I26" t="s">
        <v>54</v>
      </c>
      <c r="J26" t="str">
        <f>VLOOKUP(テーブル1[[#This Row],[担当者]],テーブル3[#All],2,FALSE)</f>
        <v>総務</v>
      </c>
    </row>
    <row r="27" spans="2:10" x14ac:dyDescent="0.4">
      <c r="B27" s="1">
        <v>45214</v>
      </c>
      <c r="C27" t="s">
        <v>26</v>
      </c>
      <c r="D27" t="str">
        <f>VLOOKUP(テーブル1[[#This Row],[品名]],テーブル2[],2,FALSE)</f>
        <v>G0003</v>
      </c>
      <c r="E27" t="str">
        <f>VLOOKUP(テーブル1[[#This Row],[品名]],テーブル2[],3,FALSE)</f>
        <v>C1</v>
      </c>
      <c r="F27" s="2">
        <f>VLOOKUP(テーブル1[[#This Row],[品名]],テーブル2[],4,FALSE)</f>
        <v>150</v>
      </c>
      <c r="G27" t="s">
        <v>37</v>
      </c>
      <c r="H27">
        <v>1</v>
      </c>
      <c r="I27" t="s">
        <v>54</v>
      </c>
      <c r="J27" t="str">
        <f>VLOOKUP(テーブル1[[#This Row],[担当者]],テーブル3[#All],2,FALSE)</f>
        <v>総務</v>
      </c>
    </row>
    <row r="28" spans="2:10" x14ac:dyDescent="0.4">
      <c r="B28" s="1">
        <v>45214</v>
      </c>
      <c r="C28" t="s">
        <v>16</v>
      </c>
      <c r="D28" t="str">
        <f>VLOOKUP(テーブル1[[#This Row],[品名]],テーブル2[],2,FALSE)</f>
        <v>B0008</v>
      </c>
      <c r="E28" t="str">
        <f>VLOOKUP(テーブル1[[#This Row],[品名]],テーブル2[],3,FALSE)</f>
        <v>A1</v>
      </c>
      <c r="F28" s="2">
        <f>VLOOKUP(テーブル1[[#This Row],[品名]],テーブル2[],4,FALSE)</f>
        <v>25000</v>
      </c>
      <c r="G28" t="s">
        <v>37</v>
      </c>
      <c r="H28">
        <v>3</v>
      </c>
      <c r="I28" t="s">
        <v>39</v>
      </c>
      <c r="J28" t="str">
        <f>VLOOKUP(テーブル1[[#This Row],[担当者]],テーブル3[#All],2,FALSE)</f>
        <v>Aライン</v>
      </c>
    </row>
    <row r="29" spans="2:10" x14ac:dyDescent="0.4">
      <c r="B29" s="1">
        <v>45214</v>
      </c>
      <c r="C29" t="s">
        <v>16</v>
      </c>
      <c r="D29" t="str">
        <f>VLOOKUP(テーブル1[[#This Row],[品名]],テーブル2[],2,FALSE)</f>
        <v>B0008</v>
      </c>
      <c r="E29" t="str">
        <f>VLOOKUP(テーブル1[[#This Row],[品名]],テーブル2[],3,FALSE)</f>
        <v>A1</v>
      </c>
      <c r="F29" s="2">
        <f>VLOOKUP(テーブル1[[#This Row],[品名]],テーブル2[],4,FALSE)</f>
        <v>25000</v>
      </c>
      <c r="G29" t="s">
        <v>37</v>
      </c>
      <c r="H29">
        <v>3</v>
      </c>
      <c r="I29" t="s">
        <v>49</v>
      </c>
      <c r="J29" t="str">
        <f>VLOOKUP(テーブル1[[#This Row],[担当者]],テーブル3[#All],2,FALSE)</f>
        <v>Bライン</v>
      </c>
    </row>
    <row r="30" spans="2:10" x14ac:dyDescent="0.4">
      <c r="B30" s="1">
        <v>45216</v>
      </c>
      <c r="C30" t="s">
        <v>16</v>
      </c>
      <c r="D30" t="str">
        <f>VLOOKUP(テーブル1[[#This Row],[品名]],テーブル2[],2,FALSE)</f>
        <v>B0008</v>
      </c>
      <c r="E30" t="str">
        <f>VLOOKUP(テーブル1[[#This Row],[品名]],テーブル2[],3,FALSE)</f>
        <v>A1</v>
      </c>
      <c r="F30" s="2">
        <f>VLOOKUP(テーブル1[[#This Row],[品名]],テーブル2[],4,FALSE)</f>
        <v>25000</v>
      </c>
      <c r="G30" t="s">
        <v>37</v>
      </c>
      <c r="H30">
        <v>4</v>
      </c>
      <c r="I30" t="s">
        <v>51</v>
      </c>
      <c r="J30" t="str">
        <f>VLOOKUP(テーブル1[[#This Row],[担当者]],テーブル3[#All],2,FALSE)</f>
        <v>Cライン</v>
      </c>
    </row>
    <row r="31" spans="2:10" x14ac:dyDescent="0.4">
      <c r="B31" s="1">
        <v>45216</v>
      </c>
      <c r="C31" t="s">
        <v>16</v>
      </c>
      <c r="D31" t="str">
        <f>VLOOKUP(テーブル1[[#This Row],[品名]],テーブル2[],2,FALSE)</f>
        <v>B0008</v>
      </c>
      <c r="E31" t="str">
        <f>VLOOKUP(テーブル1[[#This Row],[品名]],テーブル2[],3,FALSE)</f>
        <v>A1</v>
      </c>
      <c r="F31" s="2">
        <f>VLOOKUP(テーブル1[[#This Row],[品名]],テーブル2[],4,FALSE)</f>
        <v>25000</v>
      </c>
      <c r="G31" t="s">
        <v>35</v>
      </c>
      <c r="H31">
        <v>30</v>
      </c>
      <c r="I31" t="s">
        <v>38</v>
      </c>
      <c r="J31" t="str">
        <f>VLOOKUP(テーブル1[[#This Row],[担当者]],テーブル3[#All],2,FALSE)</f>
        <v>在庫管理者</v>
      </c>
    </row>
    <row r="32" spans="2:10" x14ac:dyDescent="0.4">
      <c r="B32" s="1">
        <v>45217</v>
      </c>
      <c r="C32" t="s">
        <v>16</v>
      </c>
      <c r="D32" t="str">
        <f>VLOOKUP(テーブル1[[#This Row],[品名]],テーブル2[],2,FALSE)</f>
        <v>B0008</v>
      </c>
      <c r="E32" t="str">
        <f>VLOOKUP(テーブル1[[#This Row],[品名]],テーブル2[],3,FALSE)</f>
        <v>A1</v>
      </c>
      <c r="F32" s="2">
        <f>VLOOKUP(テーブル1[[#This Row],[品名]],テーブル2[],4,FALSE)</f>
        <v>25000</v>
      </c>
      <c r="G32" t="s">
        <v>37</v>
      </c>
      <c r="H32">
        <v>5</v>
      </c>
      <c r="I32" t="s">
        <v>42</v>
      </c>
      <c r="J32" t="str">
        <f>VLOOKUP(テーブル1[[#This Row],[担当者]],テーブル3[#All],2,FALSE)</f>
        <v>Dライン</v>
      </c>
    </row>
  </sheetData>
  <phoneticPr fontId="3"/>
  <dataValidations count="1">
    <dataValidation type="list" allowBlank="1" showInputMessage="1" showErrorMessage="1" sqref="G4:G32" xr:uid="{417F75A9-A3FA-4345-BD14-8215E148AF39}">
      <formula1>"入,出"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E8CCD7-8F12-415D-A137-3663A330A0BA}">
          <x14:formula1>
            <xm:f>'在庫一覧＆マスタ'!$B$4:$B$13</xm:f>
          </x14:formula1>
          <xm:sqref>C4:C32</xm:sqref>
        </x14:dataValidation>
        <x14:dataValidation type="list" allowBlank="1" showInputMessage="1" showErrorMessage="1" xr:uid="{076BEABC-3BAC-4B6D-97E2-533437AC373F}">
          <x14:formula1>
            <xm:f>'在庫一覧＆マスタ'!$K$4:$K$9</xm:f>
          </x14:formula1>
          <xm:sqref>I4:I32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0B7BD-B300-4124-BAE5-E703A0259AD7}">
  <dimension ref="B1:L13"/>
  <sheetViews>
    <sheetView topLeftCell="B1" workbookViewId="0">
      <selection activeCell="L4" sqref="L4"/>
    </sheetView>
  </sheetViews>
  <sheetFormatPr defaultColWidth="3.625" defaultRowHeight="18.75" x14ac:dyDescent="0.4"/>
  <cols>
    <col min="1" max="1" width="2.25" customWidth="1"/>
    <col min="2" max="2" width="24.375" customWidth="1"/>
    <col min="3" max="5" width="9.75" customWidth="1"/>
    <col min="6" max="8" width="10" customWidth="1"/>
    <col min="11" max="11" width="8.375" customWidth="1"/>
    <col min="12" max="13" width="13" customWidth="1"/>
  </cols>
  <sheetData>
    <row r="1" spans="2:12" ht="25.5" x14ac:dyDescent="0.4">
      <c r="B1" s="14" t="s">
        <v>60</v>
      </c>
    </row>
    <row r="2" spans="2:12" ht="8.25" customHeight="1" x14ac:dyDescent="0.4"/>
    <row r="3" spans="2:12" ht="19.5" thickBot="1" x14ac:dyDescent="0.45">
      <c r="B3" s="3" t="s">
        <v>0</v>
      </c>
      <c r="C3" s="4" t="s">
        <v>7</v>
      </c>
      <c r="D3" s="4" t="s">
        <v>8</v>
      </c>
      <c r="E3" s="4" t="s">
        <v>2</v>
      </c>
      <c r="F3" s="5" t="s">
        <v>32</v>
      </c>
      <c r="G3" s="5" t="s">
        <v>33</v>
      </c>
      <c r="H3" s="5" t="s">
        <v>3</v>
      </c>
      <c r="K3" t="s">
        <v>47</v>
      </c>
      <c r="L3" t="s">
        <v>53</v>
      </c>
    </row>
    <row r="4" spans="2:12" x14ac:dyDescent="0.4">
      <c r="B4" s="6" t="s">
        <v>15</v>
      </c>
      <c r="C4" s="7" t="s">
        <v>27</v>
      </c>
      <c r="D4" s="7" t="s">
        <v>12</v>
      </c>
      <c r="E4" s="8">
        <v>500</v>
      </c>
      <c r="F4" s="12">
        <f>SUMIFS(テーブル1[数],テーブル1[品名],テーブル2[[#This Row],[品名]],テーブル1[入出庫],"入")</f>
        <v>10</v>
      </c>
      <c r="G4" s="12">
        <f>SUMIFS(テーブル1[数],テーブル1[品名],テーブル2[[#This Row],[品名]],テーブル1[入出庫],"出")</f>
        <v>0</v>
      </c>
      <c r="H4" s="13">
        <f>テーブル2[[#This Row],[累計入庫]]-テーブル2[[#This Row],[累計出庫]]</f>
        <v>10</v>
      </c>
      <c r="K4" t="s">
        <v>38</v>
      </c>
      <c r="L4" t="s">
        <v>48</v>
      </c>
    </row>
    <row r="5" spans="2:12" x14ac:dyDescent="0.4">
      <c r="B5" s="6" t="s">
        <v>25</v>
      </c>
      <c r="C5" s="7" t="s">
        <v>30</v>
      </c>
      <c r="D5" s="7" t="s">
        <v>12</v>
      </c>
      <c r="E5" s="8">
        <v>7000</v>
      </c>
      <c r="F5" s="12">
        <f>SUMIFS(テーブル1[数],テーブル1[品名],テーブル2[[#This Row],[品名]],テーブル1[入出庫],"入")</f>
        <v>30</v>
      </c>
      <c r="G5" s="12">
        <f>SUMIFS(テーブル1[数],テーブル1[品名],テーブル2[[#This Row],[品名]],テーブル1[入出庫],"出")</f>
        <v>10</v>
      </c>
      <c r="H5" s="13">
        <f>テーブル2[[#This Row],[累計入庫]]-テーブル2[[#This Row],[累計出庫]]</f>
        <v>20</v>
      </c>
      <c r="K5" t="s">
        <v>39</v>
      </c>
      <c r="L5" t="s">
        <v>40</v>
      </c>
    </row>
    <row r="6" spans="2:12" x14ac:dyDescent="0.4">
      <c r="B6" s="6" t="s">
        <v>24</v>
      </c>
      <c r="C6" s="7" t="s">
        <v>20</v>
      </c>
      <c r="D6" s="7" t="s">
        <v>12</v>
      </c>
      <c r="E6" s="8">
        <v>6500</v>
      </c>
      <c r="F6" s="12">
        <f>SUMIFS(テーブル1[数],テーブル1[品名],テーブル2[[#This Row],[品名]],テーブル1[入出庫],"入")</f>
        <v>30</v>
      </c>
      <c r="G6" s="12">
        <f>SUMIFS(テーブル1[数],テーブル1[品名],テーブル2[[#This Row],[品名]],テーブル1[入出庫],"出")</f>
        <v>3</v>
      </c>
      <c r="H6" s="13">
        <f>テーブル2[[#This Row],[累計入庫]]-テーブル2[[#This Row],[累計出庫]]</f>
        <v>27</v>
      </c>
      <c r="K6" t="s">
        <v>49</v>
      </c>
      <c r="L6" t="s">
        <v>50</v>
      </c>
    </row>
    <row r="7" spans="2:12" x14ac:dyDescent="0.4">
      <c r="B7" s="6" t="s">
        <v>23</v>
      </c>
      <c r="C7" s="7" t="s">
        <v>31</v>
      </c>
      <c r="D7" s="7" t="s">
        <v>12</v>
      </c>
      <c r="E7" s="8">
        <v>700</v>
      </c>
      <c r="F7" s="12">
        <f>SUMIFS(テーブル1[数],テーブル1[品名],テーブル2[[#This Row],[品名]],テーブル1[入出庫],"入")</f>
        <v>30</v>
      </c>
      <c r="G7" s="12">
        <f>SUMIFS(テーブル1[数],テーブル1[品名],テーブル2[[#This Row],[品名]],テーブル1[入出庫],"出")</f>
        <v>0</v>
      </c>
      <c r="H7" s="13">
        <f>テーブル2[[#This Row],[累計入庫]]-テーブル2[[#This Row],[累計出庫]]</f>
        <v>30</v>
      </c>
      <c r="K7" t="s">
        <v>51</v>
      </c>
      <c r="L7" t="s">
        <v>52</v>
      </c>
    </row>
    <row r="8" spans="2:12" x14ac:dyDescent="0.4">
      <c r="B8" s="6" t="s">
        <v>16</v>
      </c>
      <c r="C8" s="7" t="s">
        <v>28</v>
      </c>
      <c r="D8" s="7" t="s">
        <v>12</v>
      </c>
      <c r="E8" s="8">
        <v>25000</v>
      </c>
      <c r="F8" s="12">
        <f>SUMIFS(テーブル1[数],テーブル1[品名],テーブル2[[#This Row],[品名]],テーブル1[入出庫],"入")</f>
        <v>60</v>
      </c>
      <c r="G8" s="12">
        <f>SUMIFS(テーブル1[数],テーブル1[品名],テーブル2[[#This Row],[品名]],テーブル1[入出庫],"出")</f>
        <v>29</v>
      </c>
      <c r="H8" s="13">
        <f>テーブル2[[#This Row],[累計入庫]]-テーブル2[[#This Row],[累計出庫]]</f>
        <v>31</v>
      </c>
      <c r="K8" t="s">
        <v>42</v>
      </c>
      <c r="L8" t="s">
        <v>41</v>
      </c>
    </row>
    <row r="9" spans="2:12" x14ac:dyDescent="0.4">
      <c r="B9" s="6" t="s">
        <v>17</v>
      </c>
      <c r="C9" s="7" t="s">
        <v>29</v>
      </c>
      <c r="D9" s="7" t="s">
        <v>12</v>
      </c>
      <c r="E9" s="8">
        <v>35000</v>
      </c>
      <c r="F9" s="12">
        <f>SUMIFS(テーブル1[数],テーブル1[品名],テーブル2[[#This Row],[品名]],テーブル1[入出庫],"入")</f>
        <v>60</v>
      </c>
      <c r="G9" s="12">
        <f>SUMIFS(テーブル1[数],テーブル1[品名],テーブル2[[#This Row],[品名]],テーブル1[入出庫],"出")</f>
        <v>10</v>
      </c>
      <c r="H9" s="13">
        <f>テーブル2[[#This Row],[累計入庫]]-テーブル2[[#This Row],[累計出庫]]</f>
        <v>50</v>
      </c>
      <c r="K9" t="s">
        <v>54</v>
      </c>
      <c r="L9" t="s">
        <v>55</v>
      </c>
    </row>
    <row r="10" spans="2:12" x14ac:dyDescent="0.4">
      <c r="B10" s="6" t="s">
        <v>10</v>
      </c>
      <c r="C10" s="7" t="s">
        <v>9</v>
      </c>
      <c r="D10" s="7" t="s">
        <v>13</v>
      </c>
      <c r="E10" s="8">
        <v>3000</v>
      </c>
      <c r="F10" s="12">
        <f>SUMIFS(テーブル1[数],テーブル1[品名],テーブル2[[#This Row],[品名]],テーブル1[入出庫],"入")</f>
        <v>10</v>
      </c>
      <c r="G10" s="12">
        <f>SUMIFS(テーブル1[数],テーブル1[品名],テーブル2[[#This Row],[品名]],テーブル1[入出庫],"出")</f>
        <v>4</v>
      </c>
      <c r="H10" s="13">
        <f>テーブル2[[#This Row],[累計入庫]]-テーブル2[[#This Row],[累計出庫]]</f>
        <v>6</v>
      </c>
    </row>
    <row r="11" spans="2:12" x14ac:dyDescent="0.4">
      <c r="B11" s="6" t="s">
        <v>11</v>
      </c>
      <c r="C11" s="7" t="s">
        <v>14</v>
      </c>
      <c r="D11" s="7" t="s">
        <v>13</v>
      </c>
      <c r="E11" s="8">
        <v>2000</v>
      </c>
      <c r="F11" s="12">
        <f>SUMIFS(テーブル1[数],テーブル1[品名],テーブル2[[#This Row],[品名]],テーブル1[入出庫],"入")</f>
        <v>10</v>
      </c>
      <c r="G11" s="12">
        <f>SUMIFS(テーブル1[数],テーブル1[品名],テーブル2[[#This Row],[品名]],テーブル1[入出庫],"出")</f>
        <v>5</v>
      </c>
      <c r="H11" s="13">
        <f>テーブル2[[#This Row],[累計入庫]]-テーブル2[[#This Row],[累計出庫]]</f>
        <v>5</v>
      </c>
    </row>
    <row r="12" spans="2:12" x14ac:dyDescent="0.4">
      <c r="B12" s="6" t="s">
        <v>21</v>
      </c>
      <c r="C12" s="7" t="s">
        <v>18</v>
      </c>
      <c r="D12" s="7" t="s">
        <v>22</v>
      </c>
      <c r="E12" s="8">
        <v>7000</v>
      </c>
      <c r="F12" s="12">
        <f>SUMIFS(テーブル1[数],テーブル1[品名],テーブル2[[#This Row],[品名]],テーブル1[入出庫],"入")</f>
        <v>30</v>
      </c>
      <c r="G12" s="12">
        <f>SUMIFS(テーブル1[数],テーブル1[品名],テーブル2[[#This Row],[品名]],テーブル1[入出庫],"出")</f>
        <v>2</v>
      </c>
      <c r="H12" s="13">
        <f>テーブル2[[#This Row],[累計入庫]]-テーブル2[[#This Row],[累計出庫]]</f>
        <v>28</v>
      </c>
    </row>
    <row r="13" spans="2:12" x14ac:dyDescent="0.4">
      <c r="B13" s="9" t="s">
        <v>26</v>
      </c>
      <c r="C13" s="10" t="s">
        <v>19</v>
      </c>
      <c r="D13" s="10" t="s">
        <v>22</v>
      </c>
      <c r="E13" s="11">
        <v>150</v>
      </c>
      <c r="F13" s="12">
        <f>SUMIFS(テーブル1[数],テーブル1[品名],テーブル2[[#This Row],[品名]],テーブル1[入出庫],"入")</f>
        <v>20</v>
      </c>
      <c r="G13" s="12">
        <f>SUMIFS(テーブル1[数],テーブル1[品名],テーブル2[[#This Row],[品名]],テーブル1[入出庫],"出")</f>
        <v>1</v>
      </c>
      <c r="H13" s="13">
        <f>テーブル2[[#This Row],[累計入庫]]-テーブル2[[#This Row],[累計出庫]]</f>
        <v>19</v>
      </c>
    </row>
  </sheetData>
  <phoneticPr fontId="3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EDC4-2ED8-4428-9CE7-E0913254A809}">
  <dimension ref="A2:D15"/>
  <sheetViews>
    <sheetView workbookViewId="0">
      <selection activeCell="F16" sqref="F16"/>
    </sheetView>
  </sheetViews>
  <sheetFormatPr defaultRowHeight="18.75" x14ac:dyDescent="0.4"/>
  <cols>
    <col min="1" max="1" width="11.25" bestFit="1" customWidth="1"/>
    <col min="2" max="2" width="36.25" bestFit="1" customWidth="1"/>
    <col min="3" max="3" width="4" bestFit="1" customWidth="1"/>
    <col min="4" max="5" width="5.5" bestFit="1" customWidth="1"/>
    <col min="6" max="8" width="6.75" bestFit="1" customWidth="1"/>
    <col min="9" max="10" width="7.875" bestFit="1" customWidth="1"/>
    <col min="11" max="11" width="5.5" bestFit="1" customWidth="1"/>
  </cols>
  <sheetData>
    <row r="2" spans="1:4" x14ac:dyDescent="0.4">
      <c r="A2" s="15" t="s">
        <v>56</v>
      </c>
      <c r="B2" t="s">
        <v>59</v>
      </c>
    </row>
    <row r="4" spans="1:4" x14ac:dyDescent="0.4">
      <c r="A4" s="15" t="s">
        <v>58</v>
      </c>
      <c r="B4" s="15" t="s">
        <v>46</v>
      </c>
    </row>
    <row r="5" spans="1:4" x14ac:dyDescent="0.4">
      <c r="A5" s="15" t="s">
        <v>44</v>
      </c>
      <c r="B5" t="s">
        <v>37</v>
      </c>
      <c r="C5" t="s">
        <v>35</v>
      </c>
      <c r="D5" t="s">
        <v>45</v>
      </c>
    </row>
    <row r="6" spans="1:4" x14ac:dyDescent="0.4">
      <c r="A6" s="16">
        <v>45204</v>
      </c>
      <c r="C6">
        <v>60</v>
      </c>
      <c r="D6">
        <v>60</v>
      </c>
    </row>
    <row r="7" spans="1:4" x14ac:dyDescent="0.4">
      <c r="A7" s="16">
        <v>45205</v>
      </c>
    </row>
    <row r="8" spans="1:4" x14ac:dyDescent="0.4">
      <c r="A8" s="16">
        <v>45206</v>
      </c>
    </row>
    <row r="9" spans="1:4" x14ac:dyDescent="0.4">
      <c r="A9" s="16">
        <v>45209</v>
      </c>
      <c r="B9">
        <v>10</v>
      </c>
      <c r="D9">
        <v>10</v>
      </c>
    </row>
    <row r="10" spans="1:4" x14ac:dyDescent="0.4">
      <c r="A10" s="16">
        <v>45210</v>
      </c>
    </row>
    <row r="11" spans="1:4" x14ac:dyDescent="0.4">
      <c r="A11" s="16">
        <v>45213</v>
      </c>
    </row>
    <row r="12" spans="1:4" x14ac:dyDescent="0.4">
      <c r="A12" s="16">
        <v>45214</v>
      </c>
    </row>
    <row r="13" spans="1:4" x14ac:dyDescent="0.4">
      <c r="A13" s="16">
        <v>45216</v>
      </c>
    </row>
    <row r="14" spans="1:4" x14ac:dyDescent="0.4">
      <c r="A14" s="16">
        <v>45217</v>
      </c>
    </row>
    <row r="15" spans="1:4" x14ac:dyDescent="0.4">
      <c r="A15" s="16" t="s">
        <v>45</v>
      </c>
      <c r="B15">
        <v>10</v>
      </c>
      <c r="C15">
        <v>60</v>
      </c>
      <c r="D15">
        <v>70</v>
      </c>
    </row>
  </sheetData>
  <phoneticPr fontId="3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このファイルの使い方</vt:lpstr>
      <vt:lpstr>入出庫管理表</vt:lpstr>
      <vt:lpstr>在庫一覧＆マスタ</vt:lpstr>
      <vt:lpstr>ピボット(完成版）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仁美 宮﨑</dc:creator>
  <cp:lastModifiedBy>在庫管理110番</cp:lastModifiedBy>
  <dcterms:created xsi:type="dcterms:W3CDTF">2023-10-04T21:40:33Z</dcterms:created>
  <dcterms:modified xsi:type="dcterms:W3CDTF">2023-10-21T07:17:21Z</dcterms:modified>
</cp:coreProperties>
</file>